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Onedrive\Berufspolitik\Arbeitszeitschätzer\"/>
    </mc:Choice>
  </mc:AlternateContent>
  <workbookProtection workbookPassword="EEB8" lockStructure="1"/>
  <bookViews>
    <workbookView xWindow="-120" yWindow="-120" windowWidth="29040" windowHeight="16440" tabRatio="498"/>
  </bookViews>
  <sheets>
    <sheet name="Arbeitszeitschätzer" sheetId="1" r:id="rId1"/>
  </sheets>
  <definedNames>
    <definedName name="_xlnm.Print_Area" localSheetId="0">Arbeitszeitschätzer!$A$1:$F$106</definedName>
  </definedNames>
  <calcPr calcId="162913"/>
  <customWorkbookViews>
    <customWorkbookView name="Roland Hartmann - Persönliche Ansicht" guid="{018B9BFB-8D06-4D69-ACC7-590AD00FE339}" mergeInterval="0" personalView="1" maximized="1" xWindow="-8" yWindow="-8" windowWidth="1936" windowHeight="1096" tabRatio="934" activeSheetId="1"/>
  </customWorkbookViews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4" i="1" l="1"/>
  <c r="D69" i="1"/>
  <c r="D60" i="1"/>
  <c r="D58" i="1"/>
  <c r="D48" i="1"/>
  <c r="D46" i="1"/>
  <c r="D40" i="1"/>
  <c r="D37" i="1"/>
  <c r="D101" i="1" l="1"/>
  <c r="D94" i="1"/>
  <c r="D92" i="1"/>
  <c r="D90" i="1"/>
  <c r="D97" i="1" s="1"/>
  <c r="D88" i="1"/>
  <c r="D76" i="1"/>
  <c r="D72" i="1"/>
  <c r="D67" i="1"/>
  <c r="D65" i="1"/>
  <c r="D62" i="1"/>
  <c r="C78" i="1"/>
  <c r="D56" i="1"/>
  <c r="D50" i="1"/>
  <c r="D44" i="1"/>
  <c r="D42" i="1"/>
  <c r="D52" i="1" s="1"/>
  <c r="D32" i="1"/>
  <c r="D30" i="1"/>
  <c r="D33" i="1" s="1"/>
  <c r="D24" i="1"/>
  <c r="D26" i="1"/>
  <c r="D103" i="1"/>
  <c r="C80" i="1" l="1"/>
  <c r="C82" i="1" s="1"/>
  <c r="D105" i="1" s="1"/>
  <c r="B84" i="1" l="1"/>
  <c r="D84" i="1"/>
</calcChain>
</file>

<file path=xl/sharedStrings.xml><?xml version="1.0" encoding="utf-8"?>
<sst xmlns="http://schemas.openxmlformats.org/spreadsheetml/2006/main" count="103" uniqueCount="76">
  <si>
    <t>Summe Arbeit ohne Patientenkontakt:</t>
  </si>
  <si>
    <t>Sichten und Beantworten von Post und E-Mails, Anrufbeantworter, Pat.-Einlass, Einkauf von Büro-</t>
  </si>
  <si>
    <t>Pflege der Patientenakten, Archivierung aller Praxis-Vorgänge (Ablage sortieren, Abheften,</t>
  </si>
  <si>
    <t>/Schreibprogramm, ggf. Neuanschaffung von Notebook und Drucker:</t>
  </si>
  <si>
    <t>Summe Praxismanagement:</t>
  </si>
  <si>
    <t>Summe Fortbildungen:</t>
  </si>
  <si>
    <t>Arbeitszeit Psychotherapie-Praxis</t>
  </si>
  <si>
    <t>Anträge im Gutachterverfahren:</t>
  </si>
  <si>
    <t>GESAMT:</t>
  </si>
  <si>
    <t>Die Anzahl der Antragsberichte pro Jahr entspricht grob der Anzahl der wöchentlichen Sitzungen</t>
  </si>
  <si>
    <t>Hilfskraft / Stunden pro Woche</t>
  </si>
  <si>
    <t>Eigene Praxisdaten</t>
  </si>
  <si>
    <t>Administrative Tätigkeiten für Krankenkassen, KV und Kollegen (Überweisungen,</t>
  </si>
  <si>
    <t>Stunden</t>
  </si>
  <si>
    <t>Summe Arbeit mit Patientenkontakt</t>
  </si>
  <si>
    <r>
      <t xml:space="preserve">Summe Verwaltung </t>
    </r>
    <r>
      <rPr>
        <b/>
        <sz val="14"/>
        <color indexed="8"/>
        <rFont val="Calibri"/>
        <family val="2"/>
      </rPr>
      <t>(Arbeiten ohne Patientenkontakt &amp; Praxismanagement)</t>
    </r>
    <r>
      <rPr>
        <b/>
        <sz val="16"/>
        <color indexed="8"/>
        <rFont val="Calibri"/>
        <family val="2"/>
      </rPr>
      <t>:</t>
    </r>
  </si>
  <si>
    <r>
      <t xml:space="preserve">Wochenarbeitszeit </t>
    </r>
    <r>
      <rPr>
        <b/>
        <sz val="14"/>
        <color indexed="8"/>
        <rFont val="Calibri"/>
        <family val="2"/>
      </rPr>
      <t>(Arbeit mit Patientenkontakt &amp; Verwaltung)</t>
    </r>
    <r>
      <rPr>
        <b/>
        <sz val="16"/>
        <color indexed="8"/>
        <rFont val="Calibri"/>
        <family val="2"/>
      </rPr>
      <t>:</t>
    </r>
  </si>
  <si>
    <t>Summe Hilfskraft</t>
  </si>
  <si>
    <t xml:space="preserve">kontrollieren, Mahnungen, Steuerunterlagen zusammenstellen, Termine und Telefonate mit </t>
  </si>
  <si>
    <t>Berechnete Daten</t>
  </si>
  <si>
    <t>Vor- und Nacharbeit, Dokumentation, gezielte Fachlektüre, etc.:</t>
  </si>
  <si>
    <t>Buchhaltung: Abrechnung mit Privatpatienten (PKV) und Selbstzahlern: Rechnungen schreiben, Re.-Eingang</t>
  </si>
  <si>
    <t>Aufspielen von Softwareupdates für Praxissoftware und der Software des Praxis PC, Abrechnungs-</t>
  </si>
  <si>
    <t>Pflege von Wartezimmer, Behandlungsraum, Toiletten (Handtücher waschen und wechseln, Seife, etc.),</t>
  </si>
  <si>
    <t>Modell-praxis</t>
  </si>
  <si>
    <r>
      <t xml:space="preserve">Arbeitswochen </t>
    </r>
    <r>
      <rPr>
        <b/>
        <u/>
        <sz val="16"/>
        <color theme="1"/>
        <rFont val="Calibri"/>
        <family val="2"/>
        <scheme val="minor"/>
      </rPr>
      <t>pro Jahr</t>
    </r>
  </si>
  <si>
    <r>
      <t xml:space="preserve">Praxismanagement / Stunden </t>
    </r>
    <r>
      <rPr>
        <b/>
        <u/>
        <sz val="16"/>
        <color theme="1"/>
        <rFont val="Calibri"/>
        <family val="2"/>
        <scheme val="minor"/>
      </rPr>
      <t>pro Woche</t>
    </r>
  </si>
  <si>
    <t>Summe Arbeitswochen pro Jahr</t>
  </si>
  <si>
    <t>Wochen</t>
  </si>
  <si>
    <t>Eingabe der Leistungen in die Abrechnungssoftware, Eingabekontrollen, Statistiken der Praxis-</t>
  </si>
  <si>
    <t>Fortbildung Ganztags:</t>
  </si>
  <si>
    <r>
      <t>Fortbildung Halbtags:</t>
    </r>
    <r>
      <rPr>
        <u/>
        <sz val="11"/>
        <color theme="1"/>
        <rFont val="Calibri"/>
        <family val="2"/>
        <scheme val="minor"/>
      </rPr>
      <t/>
    </r>
  </si>
  <si>
    <r>
      <t>Vorträge:</t>
    </r>
    <r>
      <rPr>
        <u/>
        <sz val="11"/>
        <color theme="1"/>
        <rFont val="Calibri"/>
        <family val="2"/>
        <scheme val="minor"/>
      </rPr>
      <t/>
    </r>
  </si>
  <si>
    <t>Qualitätsmanagement (QM)-Zirkel, Führen des QM-Handbuches, etc. : 4x / Jahr x 3 Std.</t>
  </si>
  <si>
    <t>Erklärung</t>
  </si>
  <si>
    <t>Die folgende Tabelle enthält vier Spalten:</t>
  </si>
  <si>
    <t>Beispiel</t>
  </si>
  <si>
    <t>Die vorliegende Tabelle wurde unter Verwendung der bvvp-Berechnungstabelle von Thomas Jaburg erstellt. Die Evaluation der Tabelle erfolgte mit tatkräftiger Unterstützung von Ulrike Böker, Marianne Funk und Thomas Jaburg.</t>
  </si>
  <si>
    <t>Annahme: 30 Tage Urlaub = 6 Wochen + 2  Wochen Feiertage + 1 Woche für Sonstiges (z.B. Krankheit);</t>
  </si>
  <si>
    <r>
      <t>Spalte "</t>
    </r>
    <r>
      <rPr>
        <b/>
        <sz val="18"/>
        <color theme="1"/>
        <rFont val="Calibri"/>
        <family val="2"/>
        <scheme val="minor"/>
      </rPr>
      <t>Beispiel</t>
    </r>
    <r>
      <rPr>
        <sz val="18"/>
        <color theme="1"/>
        <rFont val="Calibri"/>
        <family val="2"/>
        <scheme val="minor"/>
      </rPr>
      <t>": Anleitung für die Berechnung der Daten sowie Nennung von Beispielen, welche Daten in die Berechnung einfliessen können.</t>
    </r>
  </si>
  <si>
    <r>
      <t>Spalte "</t>
    </r>
    <r>
      <rPr>
        <b/>
        <sz val="18"/>
        <color theme="1"/>
        <rFont val="Calibri"/>
        <family val="2"/>
        <scheme val="minor"/>
      </rPr>
      <t>Modellpraxis</t>
    </r>
    <r>
      <rPr>
        <sz val="18"/>
        <color theme="1"/>
        <rFont val="Calibri"/>
        <family val="2"/>
        <scheme val="minor"/>
      </rPr>
      <t xml:space="preserve">": Beispielhafte Nennung von Daten für eine durchschnittliche Modellpraxis. </t>
    </r>
    <r>
      <rPr>
        <u/>
        <sz val="18"/>
        <color theme="1"/>
        <rFont val="Calibri"/>
        <family val="2"/>
        <scheme val="minor"/>
      </rPr>
      <t>Diese Daten können nicht verändert werden</t>
    </r>
    <r>
      <rPr>
        <sz val="18"/>
        <color theme="1"/>
        <rFont val="Calibri"/>
        <family val="2"/>
        <scheme val="minor"/>
      </rPr>
      <t>.</t>
    </r>
  </si>
  <si>
    <r>
      <t>Spalte "</t>
    </r>
    <r>
      <rPr>
        <b/>
        <sz val="18"/>
        <color theme="1"/>
        <rFont val="Calibri"/>
        <family val="2"/>
        <scheme val="minor"/>
      </rPr>
      <t>Berechnete Daten</t>
    </r>
    <r>
      <rPr>
        <sz val="18"/>
        <color theme="1"/>
        <rFont val="Calibri"/>
        <family val="2"/>
        <scheme val="minor"/>
      </rPr>
      <t xml:space="preserve">": Berechnung der Daten anhand der in der Spalte "Eigene Praxisdaten" eingegebenen Werte. </t>
    </r>
    <r>
      <rPr>
        <u/>
        <sz val="18"/>
        <color theme="1"/>
        <rFont val="Calibri"/>
        <family val="2"/>
        <scheme val="minor"/>
      </rPr>
      <t>Diese Daten können nicht verändert werden</t>
    </r>
    <r>
      <rPr>
        <sz val="18"/>
        <color theme="1"/>
        <rFont val="Calibri"/>
        <family val="2"/>
        <scheme val="minor"/>
      </rPr>
      <t>.</t>
    </r>
  </si>
  <si>
    <r>
      <t>Spalte "</t>
    </r>
    <r>
      <rPr>
        <b/>
        <sz val="18"/>
        <color theme="1"/>
        <rFont val="Calibri"/>
        <family val="2"/>
        <scheme val="minor"/>
      </rPr>
      <t>Eigene Daten</t>
    </r>
    <r>
      <rPr>
        <sz val="18"/>
        <color theme="1"/>
        <rFont val="Calibri"/>
        <family val="2"/>
        <scheme val="minor"/>
      </rPr>
      <t xml:space="preserve">": Eingabefelder, in welche die Daten der eigenen Praxis eingetragen werden können. </t>
    </r>
    <r>
      <rPr>
        <u/>
        <sz val="18"/>
        <color theme="1"/>
        <rFont val="Calibri"/>
        <family val="2"/>
        <scheme val="minor"/>
      </rPr>
      <t>Diese Daten werden dann automatisch in die Spalte "Berechnete Daten" übernommen</t>
    </r>
    <r>
      <rPr>
        <sz val="18"/>
        <color theme="1"/>
        <rFont val="Calibri"/>
        <family val="2"/>
        <scheme val="minor"/>
      </rPr>
      <t>. Je mehr eigene Daten also eingetragen werden, desto genauer wird die Berechnung.</t>
    </r>
  </si>
  <si>
    <r>
      <rPr>
        <b/>
        <sz val="18"/>
        <color theme="1"/>
        <rFont val="Calibri"/>
        <family val="2"/>
        <scheme val="minor"/>
      </rPr>
      <t>Hinweis</t>
    </r>
    <r>
      <rPr>
        <sz val="18"/>
        <color theme="1"/>
        <rFont val="Calibri"/>
        <family val="2"/>
        <scheme val="minor"/>
      </rPr>
      <t>: Die Tabelle rechnet unter anderem die Produktivität aus. Wenn sich aus den berechneten Daten eine Produktivität kleiner als 50% ergibt, muss von fehlerhaften Daten ausgegangen werden. Die Tabelle zeigt dies als Fehlermeldung an. Bitte überprüfen Sie in diesem Fall Ihre Daten nochmals.</t>
    </r>
  </si>
  <si>
    <r>
      <t xml:space="preserve">entspricht insgesamt 9 Wochen / Jahr, d.h. </t>
    </r>
    <r>
      <rPr>
        <b/>
        <sz val="12"/>
        <color indexed="8"/>
        <rFont val="Calibri"/>
        <family val="2"/>
      </rPr>
      <t xml:space="preserve">43 Arbeitswochen </t>
    </r>
    <r>
      <rPr>
        <sz val="12"/>
        <color theme="1"/>
        <rFont val="Calibri"/>
        <family val="2"/>
        <scheme val="minor"/>
      </rPr>
      <t xml:space="preserve">/ </t>
    </r>
    <r>
      <rPr>
        <b/>
        <sz val="12"/>
        <color indexed="8"/>
        <rFont val="Calibri"/>
        <family val="2"/>
      </rPr>
      <t>Jahr</t>
    </r>
  </si>
  <si>
    <r>
      <t xml:space="preserve">ggf. Durchführung und Auswertung von Tests (eigentlich delegierbarer Teil): </t>
    </r>
    <r>
      <rPr>
        <u/>
        <sz val="12"/>
        <color indexed="8"/>
        <rFont val="Calibri"/>
        <family val="2"/>
      </rPr>
      <t>Bsp</t>
    </r>
    <r>
      <rPr>
        <sz val="12"/>
        <color theme="1"/>
        <rFont val="Calibri"/>
        <family val="2"/>
        <scheme val="minor"/>
      </rPr>
      <t>: 1 Std. / Woche</t>
    </r>
  </si>
  <si>
    <r>
      <rPr>
        <sz val="12"/>
        <color indexed="8"/>
        <rFont val="Calibri"/>
        <family val="2"/>
      </rPr>
      <t xml:space="preserve">Intervision (Einzel &amp; Gruppe): </t>
    </r>
    <r>
      <rPr>
        <u/>
        <sz val="12"/>
        <color indexed="8"/>
        <rFont val="Calibri"/>
        <family val="2"/>
      </rPr>
      <t>Bsp</t>
    </r>
    <r>
      <rPr>
        <sz val="12"/>
        <color indexed="8"/>
        <rFont val="Calibri"/>
        <family val="2"/>
      </rPr>
      <t xml:space="preserve">: 10 x / Jahr x 3 Std.: </t>
    </r>
    <r>
      <rPr>
        <sz val="12"/>
        <color theme="1"/>
        <rFont val="Calibri"/>
        <family val="2"/>
        <scheme val="minor"/>
      </rPr>
      <t xml:space="preserve"> 30 Std. / Jahr : 43 Wochen = ca. 0,7 Std. / Woche</t>
    </r>
  </si>
  <si>
    <r>
      <t xml:space="preserve">Supervision (Einzel &amp; Gruppe): </t>
    </r>
    <r>
      <rPr>
        <u/>
        <sz val="12"/>
        <color theme="1"/>
        <rFont val="Calibri"/>
        <family val="2"/>
        <scheme val="minor"/>
      </rPr>
      <t>Bsp</t>
    </r>
    <r>
      <rPr>
        <sz val="12"/>
        <color theme="1"/>
        <rFont val="Calibri"/>
        <family val="2"/>
        <scheme val="minor"/>
      </rPr>
      <t>: 10 Std. / Jahr : 43 Wochen = 0,2 Std. / Woche</t>
    </r>
  </si>
  <si>
    <r>
      <t xml:space="preserve">Kollegialer Austausch mit Praxiskollegen: </t>
    </r>
    <r>
      <rPr>
        <u/>
        <sz val="12"/>
        <color indexed="8"/>
        <rFont val="Calibri"/>
        <family val="2"/>
      </rPr>
      <t>Bsp</t>
    </r>
    <r>
      <rPr>
        <sz val="12"/>
        <color theme="1"/>
        <rFont val="Calibri"/>
        <family val="2"/>
        <scheme val="minor"/>
      </rPr>
      <t>: 1 Std. / Woche</t>
    </r>
  </si>
  <si>
    <r>
      <t xml:space="preserve">Befundberichte, Anfragen des MDK, etc.): </t>
    </r>
    <r>
      <rPr>
        <u/>
        <sz val="12"/>
        <color theme="1"/>
        <rFont val="Calibri"/>
        <family val="2"/>
        <scheme val="minor"/>
      </rPr>
      <t>Bsp</t>
    </r>
    <r>
      <rPr>
        <sz val="12"/>
        <color theme="1"/>
        <rFont val="Calibri"/>
        <family val="2"/>
        <scheme val="minor"/>
      </rPr>
      <t>. 30 Minuten = 0,5 Std. / Woche</t>
    </r>
  </si>
  <si>
    <r>
      <t xml:space="preserve">Steuerberater, etc. : </t>
    </r>
    <r>
      <rPr>
        <u/>
        <sz val="12"/>
        <color theme="1"/>
        <rFont val="Calibri"/>
        <family val="2"/>
        <scheme val="minor"/>
      </rPr>
      <t>Bsp</t>
    </r>
    <r>
      <rPr>
        <sz val="12"/>
        <color theme="1"/>
        <rFont val="Calibri"/>
        <family val="2"/>
        <scheme val="minor"/>
      </rPr>
      <t>: 5 Std. / Quartal = 20 Std. / Jahr : 43 Wochen = 0,5 Std. / Woche</t>
    </r>
  </si>
  <si>
    <r>
      <rPr>
        <u/>
        <sz val="12"/>
        <color indexed="8"/>
        <rFont val="Calibri"/>
        <family val="2"/>
      </rPr>
      <t>Bsp</t>
    </r>
    <r>
      <rPr>
        <sz val="12"/>
        <color theme="1"/>
        <rFont val="Calibri"/>
        <family val="2"/>
        <scheme val="minor"/>
      </rPr>
      <t>: 5 Std. / Quartal = 20 Std. / Jahr : 43 Wochen = 0,5 Std. / Woche</t>
    </r>
  </si>
  <si>
    <r>
      <t xml:space="preserve">Spülmaschine, kleine Reparatur- und Renovierungsarbeiten, etc. : </t>
    </r>
    <r>
      <rPr>
        <u/>
        <sz val="12"/>
        <color indexed="8"/>
        <rFont val="Calibri"/>
        <family val="2"/>
      </rPr>
      <t>Bsp</t>
    </r>
    <r>
      <rPr>
        <sz val="12"/>
        <color theme="1"/>
        <rFont val="Calibri"/>
        <family val="2"/>
        <scheme val="minor"/>
      </rPr>
      <t>: 0,5 Std. / Woche</t>
    </r>
  </si>
  <si>
    <r>
      <rPr>
        <u/>
        <sz val="12"/>
        <color indexed="8"/>
        <rFont val="Calibri"/>
        <family val="2"/>
      </rPr>
      <t>Bsp</t>
    </r>
    <r>
      <rPr>
        <sz val="12"/>
        <color theme="1"/>
        <rFont val="Calibri"/>
        <family val="2"/>
        <scheme val="minor"/>
      </rPr>
      <t>: 12 Std. / Jahr : 43 Wochen = 0,3 Std. / Woche</t>
    </r>
  </si>
  <si>
    <r>
      <t xml:space="preserve">Berufspolitische Termine und berufsbezogene Kontakte, KV-Veranstalt., etc.; </t>
    </r>
    <r>
      <rPr>
        <u/>
        <sz val="12"/>
        <color indexed="8"/>
        <rFont val="Calibri"/>
        <family val="2"/>
      </rPr>
      <t>Bsp</t>
    </r>
    <r>
      <rPr>
        <sz val="12"/>
        <color theme="1"/>
        <rFont val="Calibri"/>
        <family val="2"/>
        <scheme val="minor"/>
      </rPr>
      <t>: 0,5 Std. / Woche</t>
    </r>
  </si>
  <si>
    <r>
      <t xml:space="preserve">Reinigung der Praxis, etc.: </t>
    </r>
    <r>
      <rPr>
        <u/>
        <sz val="12"/>
        <color indexed="8"/>
        <rFont val="Calibri"/>
        <family val="2"/>
      </rPr>
      <t>Bsp</t>
    </r>
    <r>
      <rPr>
        <sz val="12"/>
        <color theme="1"/>
        <rFont val="Calibri"/>
        <family val="2"/>
        <scheme val="minor"/>
      </rPr>
      <t>: 3 Std. / Woche</t>
    </r>
  </si>
  <si>
    <r>
      <t xml:space="preserve">Arbeit mit Patientenkontakt / Therapiesitzungen (GPLs, Probatorik, Gesprächsziffern) </t>
    </r>
    <r>
      <rPr>
        <b/>
        <u/>
        <sz val="16"/>
        <color theme="1"/>
        <rFont val="Calibri"/>
        <family val="2"/>
        <scheme val="minor"/>
      </rPr>
      <t>pro Woche</t>
    </r>
  </si>
  <si>
    <t>Notfalleinsätze: Stunden / Woche (fließen nicht in die Berechnung der Produktivität ein)</t>
  </si>
  <si>
    <t xml:space="preserve">Selbststudium: </t>
  </si>
  <si>
    <r>
      <rPr>
        <u/>
        <sz val="12"/>
        <color theme="1"/>
        <rFont val="Calibri"/>
        <family val="2"/>
        <scheme val="minor"/>
      </rPr>
      <t>Bsp</t>
    </r>
    <r>
      <rPr>
        <sz val="12"/>
        <color theme="1"/>
        <rFont val="Calibri"/>
        <family val="2"/>
        <scheme val="minor"/>
      </rPr>
      <t>: 3 x Jahr mit 2 Std. Anreise + 4 Std. Dauer = 3 x 6 = 18 Std. / 52 Wochen = 0,3 Std. / Woche</t>
    </r>
  </si>
  <si>
    <r>
      <rPr>
        <u/>
        <sz val="12"/>
        <color theme="1"/>
        <rFont val="Calibri"/>
        <family val="2"/>
        <scheme val="minor"/>
      </rPr>
      <t>Bsp</t>
    </r>
    <r>
      <rPr>
        <sz val="12"/>
        <color theme="1"/>
        <rFont val="Calibri"/>
        <family val="2"/>
        <scheme val="minor"/>
      </rPr>
      <t>: 5 x Jahr mit 4 Std. Anreise + 8 Std. Dauer = 5 x 12 = 60 Std. / 52 Wochen = 1,2 Std. / Woche</t>
    </r>
  </si>
  <si>
    <r>
      <rPr>
        <u/>
        <sz val="12"/>
        <color theme="1"/>
        <rFont val="Calibri"/>
        <family val="2"/>
        <scheme val="minor"/>
      </rPr>
      <t>Bsp</t>
    </r>
    <r>
      <rPr>
        <sz val="12"/>
        <color theme="1"/>
        <rFont val="Calibri"/>
        <family val="2"/>
        <scheme val="minor"/>
      </rPr>
      <t>: 6 x Jahr mit 1 Std. Anreise + 2 Std. Dauer = 6 x 3 =  18 Std. / 52 Wochen = 0,3 Std. / Woche</t>
    </r>
  </si>
  <si>
    <t>Laut gesetzlicher Vorgabe zum Erwerb von Fortbildungspunkten nur max. 10 Stunden pro Jahr = 0,2 Woche</t>
  </si>
  <si>
    <t>*Um die Anzahl der Fortbildungsstunden pro Woche zu ermitteln, summieren Sie die im Jahr 2015 wahrgenommenen Fortbildungsstunden und teilen diese durch 52 und runden den Wert auf ganze Stunden.</t>
  </si>
  <si>
    <r>
      <t xml:space="preserve">Fortbildungstage / Stunden </t>
    </r>
    <r>
      <rPr>
        <b/>
        <u/>
        <sz val="16"/>
        <color theme="1"/>
        <rFont val="Calibri (Textkörper)"/>
      </rPr>
      <t>pro Woche*</t>
    </r>
  </si>
  <si>
    <r>
      <t xml:space="preserve">Arbeit ohne direkten Patientenkontakt / Stunden </t>
    </r>
    <r>
      <rPr>
        <b/>
        <u/>
        <sz val="16"/>
        <color theme="1"/>
        <rFont val="Calibri"/>
        <family val="2"/>
        <scheme val="minor"/>
      </rPr>
      <t>pro Woche</t>
    </r>
  </si>
  <si>
    <t>Telefonische Erreichbarkeit; dargestellt in Stunden:</t>
  </si>
  <si>
    <t>Hier sind 200 bzw. 100 Minuten pro Woche bei vollem bzw. halben Versorgungsauftrag anzusetzen</t>
  </si>
  <si>
    <r>
      <rPr>
        <u/>
        <sz val="12"/>
        <color indexed="8"/>
        <rFont val="Calibri"/>
        <family val="2"/>
      </rPr>
      <t>Bsp</t>
    </r>
    <r>
      <rPr>
        <sz val="12"/>
        <color theme="1"/>
        <rFont val="Calibri"/>
        <family val="2"/>
        <scheme val="minor"/>
      </rPr>
      <t>: 28 Sitzungen pro Woche = 28 Anträge pro Jahr x 2,5 Stunden / 43 Wochen/Jahr = 2,5 Std. / Woche</t>
    </r>
  </si>
  <si>
    <r>
      <rPr>
        <u/>
        <sz val="12"/>
        <color indexed="8"/>
        <rFont val="Calibri"/>
        <family val="2"/>
      </rPr>
      <t>Bsp</t>
    </r>
    <r>
      <rPr>
        <sz val="12"/>
        <color indexed="8"/>
        <rFont val="Calibri"/>
        <family val="2"/>
      </rPr>
      <t>: 28</t>
    </r>
    <r>
      <rPr>
        <sz val="12"/>
        <color theme="1"/>
        <rFont val="Calibri"/>
        <family val="2"/>
        <scheme val="minor"/>
      </rPr>
      <t xml:space="preserve"> Sitzungen = 30 Sitzungen abzüglich 2 Ausfälle pro Woche: 28</t>
    </r>
    <r>
      <rPr>
        <b/>
        <sz val="12"/>
        <color indexed="8"/>
        <rFont val="Calibri"/>
        <family val="2"/>
      </rPr>
      <t xml:space="preserve"> Pat.-Std. / Woche</t>
    </r>
  </si>
  <si>
    <t>Quartalsabrechnung: Bsp.: 3 Stunden / Quartal = 12 Std. pro Jahr / 43 Wochen = 0,3 Std. / Woche</t>
  </si>
  <si>
    <r>
      <t xml:space="preserve">und Praxismaterial (Briefmarken, Reinigungsmittel, Blumenschmuck etc.); </t>
    </r>
    <r>
      <rPr>
        <u/>
        <sz val="12"/>
        <color indexed="8"/>
        <rFont val="Calibri"/>
        <family val="2"/>
      </rPr>
      <t>Bsp</t>
    </r>
    <r>
      <rPr>
        <sz val="12"/>
        <color theme="1"/>
        <rFont val="Calibri"/>
        <family val="2"/>
        <scheme val="minor"/>
      </rPr>
      <t>: 1 Std. / Woche</t>
    </r>
  </si>
  <si>
    <r>
      <t xml:space="preserve">Aufräumen), Kollegen-Listen aktualisieren, Pflege KV-Ordner, Praxishandbuch: </t>
    </r>
    <r>
      <rPr>
        <u/>
        <sz val="12"/>
        <color indexed="8"/>
        <rFont val="Calibri"/>
        <family val="2"/>
      </rPr>
      <t>Bsp</t>
    </r>
    <r>
      <rPr>
        <sz val="12"/>
        <color theme="1"/>
        <rFont val="Calibri"/>
        <family val="2"/>
        <scheme val="minor"/>
      </rPr>
      <t>: 1 Std. / Woche</t>
    </r>
  </si>
  <si>
    <r>
      <rPr>
        <u/>
        <sz val="12"/>
        <color indexed="8"/>
        <rFont val="Calibri"/>
        <family val="2"/>
      </rPr>
      <t>Bsp</t>
    </r>
    <r>
      <rPr>
        <sz val="12"/>
        <color theme="1"/>
        <rFont val="Calibri"/>
        <family val="2"/>
        <scheme val="minor"/>
      </rPr>
      <t>: 28 Sitzungen.: 10 Min. pro Pat. = 280 Min / Woche = 4,6 Std. / Woche</t>
    </r>
  </si>
  <si>
    <t>entwicklung etc.: = ca. 1 Minute pro Patient / Sitzung: Bsp: 1 Min. x 28 Pat. = 0,5 Std. / Woche</t>
  </si>
  <si>
    <t>Copyright, Dr. Roland Hartmann, bvvp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</si>
</sst>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u/>
      <sz val="12"/>
      <color indexed="8"/>
      <name val="Calibri"/>
      <family val="2"/>
    </font>
    <font>
      <sz val="12"/>
      <color indexed="8"/>
      <name val="Calibri"/>
      <family val="2"/>
    </font>
    <font>
      <u/>
      <sz val="12"/>
      <color theme="1"/>
      <name val="Calibri"/>
      <family val="2"/>
      <scheme val="minor"/>
    </font>
    <font>
      <i/>
      <sz val="12"/>
      <name val="Calibri"/>
      <family val="2"/>
    </font>
    <font>
      <sz val="12"/>
      <name val="Calibri"/>
      <family val="2"/>
      <scheme val="minor"/>
    </font>
    <font>
      <b/>
      <i/>
      <sz val="12"/>
      <name val="Calibri"/>
      <family val="2"/>
    </font>
    <font>
      <b/>
      <u/>
      <sz val="16"/>
      <color theme="1"/>
      <name val="Calibri (Textkörper)"/>
    </font>
    <font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3B20"/>
        <bgColor indexed="64"/>
      </patternFill>
    </fill>
  </fills>
  <borders count="31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7" fillId="3" borderId="5" xfId="0" applyFont="1" applyFill="1" applyBorder="1"/>
    <xf numFmtId="165" fontId="10" fillId="3" borderId="5" xfId="0" applyNumberFormat="1" applyFont="1" applyFill="1" applyBorder="1" applyAlignment="1"/>
    <xf numFmtId="165" fontId="10" fillId="3" borderId="9" xfId="0" applyNumberFormat="1" applyFont="1" applyFill="1" applyBorder="1" applyAlignment="1"/>
    <xf numFmtId="0" fontId="8" fillId="3" borderId="10" xfId="0" applyFont="1" applyFill="1" applyBorder="1"/>
    <xf numFmtId="165" fontId="8" fillId="3" borderId="5" xfId="0" applyNumberFormat="1" applyFont="1" applyFill="1" applyBorder="1" applyAlignment="1"/>
    <xf numFmtId="165" fontId="8" fillId="3" borderId="9" xfId="0" applyNumberFormat="1" applyFont="1" applyFill="1" applyBorder="1" applyAlignment="1"/>
    <xf numFmtId="165" fontId="8" fillId="0" borderId="0" xfId="0" applyNumberFormat="1" applyFont="1" applyFill="1" applyBorder="1" applyAlignment="1"/>
    <xf numFmtId="0" fontId="8" fillId="0" borderId="0" xfId="0" applyFont="1" applyFill="1" applyBorder="1"/>
    <xf numFmtId="0" fontId="8" fillId="3" borderId="5" xfId="0" applyFont="1" applyFill="1" applyBorder="1" applyAlignment="1">
      <alignment horizontal="left"/>
    </xf>
    <xf numFmtId="0" fontId="8" fillId="3" borderId="5" xfId="0" applyFont="1" applyFill="1" applyBorder="1"/>
    <xf numFmtId="0" fontId="8" fillId="3" borderId="11" xfId="0" applyFont="1" applyFill="1" applyBorder="1"/>
    <xf numFmtId="165" fontId="8" fillId="3" borderId="11" xfId="0" applyNumberFormat="1" applyFont="1" applyFill="1" applyBorder="1" applyAlignment="1"/>
    <xf numFmtId="165" fontId="8" fillId="3" borderId="5" xfId="0" applyNumberFormat="1" applyFont="1" applyFill="1" applyBorder="1" applyAlignment="1">
      <alignment horizontal="right"/>
    </xf>
    <xf numFmtId="0" fontId="13" fillId="0" borderId="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9" fillId="4" borderId="6" xfId="0" applyNumberFormat="1" applyFont="1" applyFill="1" applyBorder="1" applyAlignment="1">
      <alignment horizontal="center" vertical="center" wrapText="1"/>
    </xf>
    <xf numFmtId="49" fontId="9" fillId="4" borderId="9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Border="1" applyAlignment="1">
      <alignment wrapText="1"/>
    </xf>
    <xf numFmtId="0" fontId="16" fillId="0" borderId="8" xfId="0" applyFont="1" applyFill="1" applyBorder="1"/>
    <xf numFmtId="0" fontId="0" fillId="0" borderId="0" xfId="0" applyFill="1" applyAlignment="1">
      <alignment horizontal="center"/>
    </xf>
    <xf numFmtId="0" fontId="14" fillId="0" borderId="0" xfId="0" applyFont="1" applyFill="1" applyBorder="1" applyAlignment="1">
      <alignment wrapText="1"/>
    </xf>
    <xf numFmtId="0" fontId="0" fillId="0" borderId="0" xfId="0" applyFill="1" applyBorder="1"/>
    <xf numFmtId="0" fontId="14" fillId="0" borderId="27" xfId="0" applyFont="1" applyFill="1" applyBorder="1" applyAlignment="1">
      <alignment wrapText="1"/>
    </xf>
    <xf numFmtId="0" fontId="14" fillId="0" borderId="28" xfId="0" applyFont="1" applyFill="1" applyBorder="1" applyAlignment="1">
      <alignment wrapText="1"/>
    </xf>
    <xf numFmtId="0" fontId="5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3" xfId="0" applyFont="1" applyFill="1" applyBorder="1"/>
    <xf numFmtId="0" fontId="16" fillId="0" borderId="6" xfId="0" applyFont="1" applyFill="1" applyBorder="1"/>
    <xf numFmtId="165" fontId="5" fillId="0" borderId="0" xfId="0" applyNumberFormat="1" applyFont="1" applyFill="1" applyBorder="1" applyAlignment="1">
      <alignment horizontal="center"/>
    </xf>
    <xf numFmtId="0" fontId="16" fillId="0" borderId="4" xfId="0" applyFont="1" applyFill="1" applyBorder="1"/>
    <xf numFmtId="0" fontId="16" fillId="0" borderId="2" xfId="0" applyFont="1" applyFill="1" applyBorder="1"/>
    <xf numFmtId="0" fontId="2" fillId="0" borderId="0" xfId="0" applyFont="1" applyFill="1" applyBorder="1"/>
    <xf numFmtId="10" fontId="5" fillId="0" borderId="0" xfId="0" applyNumberFormat="1" applyFont="1" applyFill="1" applyBorder="1" applyAlignment="1">
      <alignment horizontal="center"/>
    </xf>
    <xf numFmtId="0" fontId="16" fillId="0" borderId="16" xfId="0" applyFont="1" applyFill="1" applyBorder="1"/>
    <xf numFmtId="0" fontId="16" fillId="0" borderId="6" xfId="0" applyFont="1" applyFill="1" applyBorder="1" applyAlignment="1">
      <alignment horizontal="left" vertical="center"/>
    </xf>
    <xf numFmtId="165" fontId="9" fillId="4" borderId="30" xfId="0" applyNumberFormat="1" applyFont="1" applyFill="1" applyBorder="1" applyAlignment="1" applyProtection="1">
      <alignment horizontal="center" vertical="center"/>
      <protection locked="0"/>
    </xf>
    <xf numFmtId="0" fontId="23" fillId="5" borderId="1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" fillId="0" borderId="14" xfId="0" applyFont="1" applyFill="1" applyBorder="1"/>
    <xf numFmtId="0" fontId="1" fillId="0" borderId="8" xfId="0" applyFont="1" applyFill="1" applyBorder="1"/>
    <xf numFmtId="0" fontId="1" fillId="0" borderId="2" xfId="0" applyFont="1" applyFill="1" applyBorder="1"/>
    <xf numFmtId="165" fontId="26" fillId="5" borderId="10" xfId="0" applyNumberFormat="1" applyFont="1" applyFill="1" applyBorder="1" applyAlignment="1">
      <alignment horizontal="center" vertical="center"/>
    </xf>
    <xf numFmtId="165" fontId="28" fillId="6" borderId="6" xfId="0" applyNumberFormat="1" applyFont="1" applyFill="1" applyBorder="1" applyAlignment="1">
      <alignment horizontal="center" vertical="center"/>
    </xf>
    <xf numFmtId="0" fontId="1" fillId="0" borderId="4" xfId="0" applyFont="1" applyFill="1" applyBorder="1"/>
    <xf numFmtId="0" fontId="8" fillId="3" borderId="5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165" fontId="6" fillId="4" borderId="4" xfId="0" applyNumberFormat="1" applyFont="1" applyFill="1" applyBorder="1" applyAlignment="1" applyProtection="1">
      <alignment horizontal="center" vertical="center"/>
      <protection locked="0"/>
    </xf>
    <xf numFmtId="165" fontId="6" fillId="4" borderId="2" xfId="0" applyNumberFormat="1" applyFont="1" applyFill="1" applyBorder="1" applyAlignment="1" applyProtection="1">
      <alignment horizontal="center" vertical="center"/>
      <protection locked="0"/>
    </xf>
    <xf numFmtId="165" fontId="6" fillId="4" borderId="16" xfId="0" applyNumberFormat="1" applyFont="1" applyFill="1" applyBorder="1" applyAlignment="1" applyProtection="1">
      <alignment horizontal="center" vertical="center"/>
      <protection locked="0"/>
    </xf>
    <xf numFmtId="165" fontId="6" fillId="4" borderId="6" xfId="0" applyNumberFormat="1" applyFont="1" applyFill="1" applyBorder="1" applyAlignment="1" applyProtection="1">
      <alignment horizontal="center" vertical="center"/>
      <protection locked="0"/>
    </xf>
    <xf numFmtId="165" fontId="16" fillId="6" borderId="16" xfId="0" applyNumberFormat="1" applyFont="1" applyFill="1" applyBorder="1" applyAlignment="1">
      <alignment horizontal="center" vertical="center"/>
    </xf>
    <xf numFmtId="165" fontId="16" fillId="6" borderId="4" xfId="0" applyNumberFormat="1" applyFont="1" applyFill="1" applyBorder="1" applyAlignment="1">
      <alignment horizontal="center" vertical="center"/>
    </xf>
    <xf numFmtId="165" fontId="16" fillId="6" borderId="2" xfId="0" applyNumberFormat="1" applyFont="1" applyFill="1" applyBorder="1" applyAlignment="1">
      <alignment horizontal="center" vertical="center"/>
    </xf>
    <xf numFmtId="165" fontId="27" fillId="5" borderId="1" xfId="0" applyNumberFormat="1" applyFont="1" applyFill="1" applyBorder="1" applyAlignment="1">
      <alignment horizontal="center" vertical="center"/>
    </xf>
    <xf numFmtId="165" fontId="27" fillId="5" borderId="18" xfId="0" applyNumberFormat="1" applyFont="1" applyFill="1" applyBorder="1" applyAlignment="1">
      <alignment horizontal="center" vertical="center"/>
    </xf>
    <xf numFmtId="165" fontId="27" fillId="5" borderId="16" xfId="0" applyNumberFormat="1" applyFont="1" applyFill="1" applyBorder="1" applyAlignment="1">
      <alignment horizontal="center" vertical="center"/>
    </xf>
    <xf numFmtId="165" fontId="27" fillId="5" borderId="6" xfId="0" applyNumberFormat="1" applyFont="1" applyFill="1" applyBorder="1" applyAlignment="1">
      <alignment horizontal="center" vertical="center"/>
    </xf>
    <xf numFmtId="165" fontId="22" fillId="6" borderId="16" xfId="0" applyNumberFormat="1" applyFont="1" applyFill="1" applyBorder="1" applyAlignment="1">
      <alignment horizontal="center" vertical="center"/>
    </xf>
    <xf numFmtId="165" fontId="22" fillId="6" borderId="6" xfId="0" applyNumberFormat="1" applyFont="1" applyFill="1" applyBorder="1" applyAlignment="1">
      <alignment horizontal="center" vertical="center"/>
    </xf>
    <xf numFmtId="165" fontId="27" fillId="5" borderId="3" xfId="0" applyNumberFormat="1" applyFont="1" applyFill="1" applyBorder="1" applyAlignment="1">
      <alignment horizontal="center" vertical="center"/>
    </xf>
    <xf numFmtId="165" fontId="27" fillId="5" borderId="2" xfId="0" applyNumberFormat="1" applyFont="1" applyFill="1" applyBorder="1" applyAlignment="1">
      <alignment horizontal="center" vertical="center"/>
    </xf>
    <xf numFmtId="165" fontId="16" fillId="6" borderId="3" xfId="0" applyNumberFormat="1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 applyProtection="1">
      <alignment horizontal="center" vertical="center"/>
      <protection locked="0"/>
    </xf>
    <xf numFmtId="165" fontId="6" fillId="4" borderId="13" xfId="0" applyNumberFormat="1" applyFont="1" applyFill="1" applyBorder="1" applyAlignment="1" applyProtection="1">
      <alignment horizontal="center" vertical="center"/>
      <protection locked="0"/>
    </xf>
    <xf numFmtId="165" fontId="6" fillId="4" borderId="18" xfId="0" applyNumberFormat="1" applyFont="1" applyFill="1" applyBorder="1" applyAlignment="1" applyProtection="1">
      <alignment horizontal="center" vertical="center"/>
      <protection locked="0"/>
    </xf>
    <xf numFmtId="165" fontId="6" fillId="4" borderId="19" xfId="0" applyNumberFormat="1" applyFont="1" applyFill="1" applyBorder="1" applyAlignment="1" applyProtection="1">
      <alignment horizontal="center" vertical="center"/>
      <protection locked="0"/>
    </xf>
    <xf numFmtId="165" fontId="8" fillId="3" borderId="11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/>
    </xf>
    <xf numFmtId="165" fontId="27" fillId="5" borderId="4" xfId="0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65" fontId="27" fillId="5" borderId="0" xfId="0" applyNumberFormat="1" applyFont="1" applyFill="1" applyBorder="1" applyAlignment="1">
      <alignment horizontal="center" vertical="center"/>
    </xf>
    <xf numFmtId="165" fontId="27" fillId="5" borderId="20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165" fontId="27" fillId="5" borderId="15" xfId="0" applyNumberFormat="1" applyFont="1" applyFill="1" applyBorder="1" applyAlignment="1">
      <alignment horizontal="center" vertical="center"/>
    </xf>
    <xf numFmtId="165" fontId="27" fillId="5" borderId="8" xfId="0" applyNumberFormat="1" applyFont="1" applyFill="1" applyBorder="1" applyAlignment="1">
      <alignment horizontal="center" vertical="center"/>
    </xf>
    <xf numFmtId="165" fontId="27" fillId="5" borderId="14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/>
    </xf>
    <xf numFmtId="165" fontId="21" fillId="6" borderId="16" xfId="0" applyNumberFormat="1" applyFont="1" applyFill="1" applyBorder="1" applyAlignment="1">
      <alignment horizontal="center" vertical="center" wrapText="1"/>
    </xf>
    <xf numFmtId="165" fontId="21" fillId="6" borderId="6" xfId="0" applyNumberFormat="1" applyFont="1" applyFill="1" applyBorder="1" applyAlignment="1">
      <alignment horizontal="center" vertical="center" wrapText="1"/>
    </xf>
    <xf numFmtId="165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165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165" fontId="16" fillId="6" borderId="19" xfId="0" applyNumberFormat="1" applyFont="1" applyFill="1" applyBorder="1" applyAlignment="1">
      <alignment horizontal="center" vertical="center"/>
    </xf>
    <xf numFmtId="165" fontId="16" fillId="6" borderId="18" xfId="0" applyNumberFormat="1" applyFont="1" applyFill="1" applyBorder="1" applyAlignment="1">
      <alignment horizontal="center" vertical="center"/>
    </xf>
    <xf numFmtId="164" fontId="7" fillId="3" borderId="11" xfId="0" applyNumberFormat="1" applyFont="1" applyFill="1" applyBorder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165" fontId="16" fillId="6" borderId="6" xfId="0" applyNumberFormat="1" applyFont="1" applyFill="1" applyBorder="1" applyAlignment="1">
      <alignment horizontal="center" vertical="center"/>
    </xf>
    <xf numFmtId="165" fontId="6" fillId="4" borderId="30" xfId="0" applyNumberFormat="1" applyFont="1" applyFill="1" applyBorder="1" applyAlignment="1" applyProtection="1">
      <alignment horizontal="center" vertical="center"/>
      <protection locked="0"/>
    </xf>
    <xf numFmtId="165" fontId="16" fillId="6" borderId="13" xfId="0" applyNumberFormat="1" applyFont="1" applyFill="1" applyBorder="1" applyAlignment="1">
      <alignment horizontal="center" vertical="center"/>
    </xf>
    <xf numFmtId="165" fontId="27" fillId="5" borderId="21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6" borderId="24" xfId="0" applyFont="1" applyFill="1" applyBorder="1" applyAlignment="1">
      <alignment vertical="center" wrapText="1"/>
    </xf>
    <xf numFmtId="0" fontId="14" fillId="6" borderId="17" xfId="0" applyFont="1" applyFill="1" applyBorder="1" applyAlignment="1">
      <alignment vertical="center" wrapText="1"/>
    </xf>
    <xf numFmtId="0" fontId="14" fillId="6" borderId="25" xfId="0" applyFont="1" applyFill="1" applyBorder="1" applyAlignment="1">
      <alignment vertical="center" wrapText="1"/>
    </xf>
    <xf numFmtId="0" fontId="14" fillId="5" borderId="24" xfId="0" applyFont="1" applyFill="1" applyBorder="1" applyAlignment="1">
      <alignment horizontal="left"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14" fillId="5" borderId="25" xfId="0" applyFont="1" applyFill="1" applyBorder="1" applyAlignment="1">
      <alignment horizontal="left" vertical="center" wrapText="1"/>
    </xf>
    <xf numFmtId="0" fontId="14" fillId="4" borderId="24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4" fillId="4" borderId="25" xfId="0" applyFont="1" applyFill="1" applyBorder="1" applyAlignment="1">
      <alignment horizontal="left" vertical="center" wrapText="1"/>
    </xf>
    <xf numFmtId="0" fontId="14" fillId="7" borderId="24" xfId="0" applyFont="1" applyFill="1" applyBorder="1" applyAlignment="1">
      <alignment horizontal="left" vertical="center" wrapText="1"/>
    </xf>
    <xf numFmtId="0" fontId="14" fillId="7" borderId="17" xfId="0" applyFont="1" applyFill="1" applyBorder="1" applyAlignment="1">
      <alignment horizontal="left" vertical="center" wrapText="1"/>
    </xf>
    <xf numFmtId="0" fontId="14" fillId="7" borderId="2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165" fontId="28" fillId="6" borderId="16" xfId="0" applyNumberFormat="1" applyFont="1" applyFill="1" applyBorder="1" applyAlignment="1">
      <alignment horizontal="center" vertical="center"/>
    </xf>
    <xf numFmtId="165" fontId="28" fillId="6" borderId="6" xfId="0" applyNumberFormat="1" applyFont="1" applyFill="1" applyBorder="1" applyAlignment="1">
      <alignment horizontal="center" vertical="center"/>
    </xf>
    <xf numFmtId="165" fontId="26" fillId="5" borderId="16" xfId="0" applyNumberFormat="1" applyFont="1" applyFill="1" applyBorder="1" applyAlignment="1">
      <alignment horizontal="center" vertical="center"/>
    </xf>
    <xf numFmtId="165" fontId="26" fillId="5" borderId="6" xfId="0" applyNumberFormat="1" applyFont="1" applyFill="1" applyBorder="1" applyAlignment="1">
      <alignment horizontal="center" vertical="center"/>
    </xf>
    <xf numFmtId="165" fontId="9" fillId="4" borderId="16" xfId="0" applyNumberFormat="1" applyFont="1" applyFill="1" applyBorder="1" applyAlignment="1" applyProtection="1">
      <alignment horizontal="center" vertical="center"/>
      <protection locked="0"/>
    </xf>
    <xf numFmtId="165" fontId="9" fillId="4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E03B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0</xdr:row>
      <xdr:rowOff>180974</xdr:rowOff>
    </xdr:from>
    <xdr:to>
      <xdr:col>4</xdr:col>
      <xdr:colOff>1133475</xdr:colOff>
      <xdr:row>3</xdr:row>
      <xdr:rowOff>269723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4F11F2D9-F0D7-49C6-ABF8-9467CBF70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5" y="180974"/>
          <a:ext cx="1524000" cy="660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autoPageBreaks="0"/>
  </sheetPr>
  <dimension ref="A1:F106"/>
  <sheetViews>
    <sheetView showGridLines="0" showRowColHeaders="0" tabSelected="1" showRuler="0" showWhiteSpace="0" zoomScale="93" zoomScaleNormal="93" zoomScaleSheetLayoutView="100" workbookViewId="0">
      <selection activeCell="D94" sqref="D94:D95"/>
    </sheetView>
  </sheetViews>
  <sheetFormatPr baseColWidth="10" defaultColWidth="11.42578125" defaultRowHeight="15"/>
  <cols>
    <col min="1" max="1" width="2" style="1" customWidth="1"/>
    <col min="2" max="2" width="96" style="1" customWidth="1"/>
    <col min="3" max="3" width="12.140625" style="1" customWidth="1"/>
    <col min="4" max="4" width="12.7109375" style="3" bestFit="1" customWidth="1"/>
    <col min="5" max="5" width="17" style="1" customWidth="1"/>
    <col min="6" max="6" width="2" style="1" customWidth="1"/>
    <col min="7" max="7" width="2.85546875" style="1" customWidth="1"/>
    <col min="8" max="16384" width="11.42578125" style="1"/>
  </cols>
  <sheetData>
    <row r="1" spans="1:6">
      <c r="A1" s="30"/>
      <c r="B1" s="30"/>
      <c r="C1" s="30"/>
      <c r="D1" s="33"/>
      <c r="E1" s="30"/>
      <c r="F1" s="30"/>
    </row>
    <row r="2" spans="1:6" ht="23.25">
      <c r="A2" s="30"/>
      <c r="B2" s="31" t="s">
        <v>34</v>
      </c>
      <c r="C2" s="34"/>
      <c r="D2" s="85"/>
      <c r="E2" s="85"/>
      <c r="F2" s="30"/>
    </row>
    <row r="3" spans="1:6" ht="6.75" customHeight="1">
      <c r="A3" s="30"/>
      <c r="B3" s="34"/>
      <c r="C3" s="34"/>
      <c r="D3" s="85"/>
      <c r="E3" s="85"/>
      <c r="F3" s="30"/>
    </row>
    <row r="4" spans="1:6" ht="23.25">
      <c r="A4" s="30"/>
      <c r="B4" s="34" t="s">
        <v>35</v>
      </c>
      <c r="C4" s="34"/>
      <c r="D4" s="85"/>
      <c r="E4" s="85"/>
      <c r="F4" s="30"/>
    </row>
    <row r="5" spans="1:6" ht="6.75" customHeight="1">
      <c r="A5" s="30"/>
      <c r="B5" s="34"/>
      <c r="C5" s="34"/>
      <c r="D5" s="34"/>
      <c r="E5" s="34"/>
      <c r="F5" s="30"/>
    </row>
    <row r="6" spans="1:6" ht="63" customHeight="1">
      <c r="A6" s="30"/>
      <c r="B6" s="122" t="s">
        <v>39</v>
      </c>
      <c r="C6" s="123"/>
      <c r="D6" s="123"/>
      <c r="E6" s="124"/>
      <c r="F6" s="30"/>
    </row>
    <row r="7" spans="1:6" ht="10.5" customHeight="1">
      <c r="A7" s="30"/>
      <c r="B7" s="34"/>
      <c r="C7" s="34"/>
      <c r="D7" s="34"/>
      <c r="E7" s="34"/>
      <c r="F7" s="30"/>
    </row>
    <row r="8" spans="1:6" ht="53.25" customHeight="1">
      <c r="A8" s="30"/>
      <c r="B8" s="125" t="s">
        <v>40</v>
      </c>
      <c r="C8" s="126"/>
      <c r="D8" s="126"/>
      <c r="E8" s="127"/>
      <c r="F8" s="30"/>
    </row>
    <row r="9" spans="1:6" ht="12" customHeight="1">
      <c r="A9" s="30"/>
      <c r="B9" s="34"/>
      <c r="C9" s="34"/>
      <c r="D9" s="34"/>
      <c r="E9" s="34"/>
      <c r="F9" s="30"/>
    </row>
    <row r="10" spans="1:6" ht="53.25" customHeight="1">
      <c r="A10" s="30"/>
      <c r="B10" s="128" t="s">
        <v>41</v>
      </c>
      <c r="C10" s="129"/>
      <c r="D10" s="129"/>
      <c r="E10" s="130"/>
      <c r="F10" s="30"/>
    </row>
    <row r="11" spans="1:6" ht="11.25" customHeight="1">
      <c r="A11" s="30"/>
      <c r="B11" s="34"/>
      <c r="C11" s="34"/>
      <c r="D11" s="34"/>
      <c r="E11" s="34"/>
      <c r="F11" s="30"/>
    </row>
    <row r="12" spans="1:6" ht="76.5" customHeight="1">
      <c r="A12" s="30"/>
      <c r="B12" s="131" t="s">
        <v>42</v>
      </c>
      <c r="C12" s="132"/>
      <c r="D12" s="132"/>
      <c r="E12" s="133"/>
      <c r="F12" s="30"/>
    </row>
    <row r="13" spans="1:6" s="2" customFormat="1" ht="13.5" customHeight="1">
      <c r="A13" s="35"/>
      <c r="B13" s="34"/>
      <c r="C13" s="34"/>
      <c r="D13" s="34"/>
      <c r="E13" s="34"/>
      <c r="F13" s="35"/>
    </row>
    <row r="14" spans="1:6" s="2" customFormat="1" ht="91.5" customHeight="1">
      <c r="A14" s="35"/>
      <c r="B14" s="134" t="s">
        <v>43</v>
      </c>
      <c r="C14" s="135"/>
      <c r="D14" s="135"/>
      <c r="E14" s="136"/>
      <c r="F14" s="35"/>
    </row>
    <row r="15" spans="1:6" s="2" customFormat="1" ht="14.25" customHeight="1">
      <c r="A15" s="35"/>
      <c r="B15" s="34"/>
      <c r="C15" s="34"/>
      <c r="D15" s="34"/>
      <c r="E15" s="34"/>
      <c r="F15" s="35"/>
    </row>
    <row r="16" spans="1:6" s="2" customFormat="1" ht="72.75" customHeight="1">
      <c r="A16" s="35"/>
      <c r="B16" s="116" t="s">
        <v>37</v>
      </c>
      <c r="C16" s="117"/>
      <c r="D16" s="117"/>
      <c r="E16" s="118"/>
      <c r="F16" s="35"/>
    </row>
    <row r="17" spans="1:6" s="2" customFormat="1" ht="23.25">
      <c r="A17" s="35"/>
      <c r="B17" s="36"/>
      <c r="C17" s="34"/>
      <c r="D17" s="34"/>
      <c r="E17" s="37"/>
      <c r="F17" s="35"/>
    </row>
    <row r="18" spans="1:6" s="2" customFormat="1" ht="23.25">
      <c r="A18" s="35"/>
      <c r="B18" s="119" t="s">
        <v>75</v>
      </c>
      <c r="C18" s="120"/>
      <c r="D18" s="120"/>
      <c r="E18" s="121"/>
      <c r="F18" s="35"/>
    </row>
    <row r="19" spans="1:6" ht="15.75" thickBot="1">
      <c r="A19" s="30"/>
      <c r="B19" s="38"/>
      <c r="C19" s="38"/>
      <c r="D19" s="33"/>
      <c r="E19" s="30"/>
      <c r="F19" s="30"/>
    </row>
    <row r="20" spans="1:6" ht="24" thickBot="1">
      <c r="B20" s="88" t="s">
        <v>6</v>
      </c>
      <c r="C20" s="89"/>
      <c r="D20" s="89"/>
      <c r="E20" s="90"/>
      <c r="F20" s="30"/>
    </row>
    <row r="21" spans="1:6" ht="16.5" thickBot="1">
      <c r="A21" s="30"/>
      <c r="B21" s="39"/>
      <c r="C21" s="39"/>
      <c r="D21" s="40"/>
      <c r="E21" s="30"/>
      <c r="F21" s="30"/>
    </row>
    <row r="22" spans="1:6" ht="21.75" thickBot="1">
      <c r="A22" s="30"/>
      <c r="B22" s="61" t="s">
        <v>25</v>
      </c>
      <c r="C22" s="62"/>
      <c r="D22" s="62"/>
      <c r="E22" s="63"/>
      <c r="F22" s="30"/>
    </row>
    <row r="23" spans="1:6" ht="38.25" customHeight="1" thickBot="1">
      <c r="A23" s="30"/>
      <c r="B23" s="17" t="s">
        <v>36</v>
      </c>
      <c r="C23" s="21" t="s">
        <v>24</v>
      </c>
      <c r="D23" s="22" t="s">
        <v>19</v>
      </c>
      <c r="E23" s="29" t="s">
        <v>11</v>
      </c>
      <c r="F23" s="30"/>
    </row>
    <row r="24" spans="1:6" ht="15.75">
      <c r="A24" s="30"/>
      <c r="B24" s="42" t="s">
        <v>38</v>
      </c>
      <c r="C24" s="75">
        <v>43</v>
      </c>
      <c r="D24" s="73">
        <f>IF(E24&lt;&gt;"",E24,43)</f>
        <v>43</v>
      </c>
      <c r="E24" s="66"/>
      <c r="F24" s="30"/>
    </row>
    <row r="25" spans="1:6" ht="16.5" thickBot="1">
      <c r="A25" s="30"/>
      <c r="B25" s="43" t="s">
        <v>44</v>
      </c>
      <c r="C25" s="76"/>
      <c r="D25" s="74"/>
      <c r="E25" s="67"/>
      <c r="F25" s="30"/>
    </row>
    <row r="26" spans="1:6" ht="21.75" thickBot="1">
      <c r="A26" s="30"/>
      <c r="B26" s="7" t="s">
        <v>27</v>
      </c>
      <c r="C26" s="13"/>
      <c r="D26" s="8">
        <f>D24</f>
        <v>43</v>
      </c>
      <c r="E26" s="9" t="s">
        <v>28</v>
      </c>
      <c r="F26" s="30"/>
    </row>
    <row r="27" spans="1:6" ht="16.5" thickBot="1">
      <c r="A27" s="30"/>
      <c r="B27" s="39"/>
      <c r="C27" s="39"/>
      <c r="D27" s="40"/>
      <c r="E27" s="30"/>
      <c r="F27" s="30"/>
    </row>
    <row r="28" spans="1:6" ht="21.75" thickBot="1">
      <c r="A28" s="30"/>
      <c r="B28" s="61" t="s">
        <v>56</v>
      </c>
      <c r="C28" s="62"/>
      <c r="D28" s="62"/>
      <c r="E28" s="63"/>
      <c r="F28" s="30"/>
    </row>
    <row r="29" spans="1:6" ht="38.25" thickBot="1">
      <c r="A29" s="30"/>
      <c r="B29" s="18" t="s">
        <v>36</v>
      </c>
      <c r="C29" s="19" t="s">
        <v>24</v>
      </c>
      <c r="D29" s="20" t="s">
        <v>19</v>
      </c>
      <c r="E29" s="28" t="s">
        <v>11</v>
      </c>
      <c r="F29" s="30"/>
    </row>
    <row r="30" spans="1:6">
      <c r="A30" s="30"/>
      <c r="B30" s="137" t="s">
        <v>69</v>
      </c>
      <c r="C30" s="138">
        <v>28</v>
      </c>
      <c r="D30" s="140">
        <f>IF(E30&lt;&gt;"",E30,C30)</f>
        <v>28</v>
      </c>
      <c r="E30" s="142"/>
      <c r="F30" s="30"/>
    </row>
    <row r="31" spans="1:6" ht="15.75" thickBot="1">
      <c r="A31" s="30"/>
      <c r="B31" s="100"/>
      <c r="C31" s="139"/>
      <c r="D31" s="141"/>
      <c r="E31" s="143"/>
      <c r="F31" s="30"/>
    </row>
    <row r="32" spans="1:6" ht="19.5" thickBot="1">
      <c r="A32" s="30"/>
      <c r="B32" s="50" t="s">
        <v>57</v>
      </c>
      <c r="C32" s="59">
        <v>0</v>
      </c>
      <c r="D32" s="58">
        <f>IF(E32&lt;&gt;"",E32,C32)</f>
        <v>0</v>
      </c>
      <c r="E32" s="51"/>
      <c r="F32" s="30"/>
    </row>
    <row r="33" spans="1:6" ht="21.75" thickBot="1">
      <c r="A33" s="30"/>
      <c r="B33" s="7" t="s">
        <v>14</v>
      </c>
      <c r="C33" s="7"/>
      <c r="D33" s="8">
        <f>D30+D32</f>
        <v>28</v>
      </c>
      <c r="E33" s="9" t="s">
        <v>13</v>
      </c>
      <c r="F33" s="30"/>
    </row>
    <row r="34" spans="1:6" ht="15.75" thickBot="1">
      <c r="A34" s="30"/>
      <c r="B34" s="35"/>
      <c r="C34" s="35"/>
      <c r="D34" s="41"/>
      <c r="E34" s="33"/>
      <c r="F34" s="30"/>
    </row>
    <row r="35" spans="1:6" ht="21.75" thickBot="1">
      <c r="A35" s="30"/>
      <c r="B35" s="61" t="s">
        <v>65</v>
      </c>
      <c r="C35" s="62"/>
      <c r="D35" s="62"/>
      <c r="E35" s="63"/>
      <c r="F35" s="30"/>
    </row>
    <row r="36" spans="1:6" ht="38.25" thickBot="1">
      <c r="A36" s="30"/>
      <c r="B36" s="18" t="s">
        <v>36</v>
      </c>
      <c r="C36" s="23" t="s">
        <v>24</v>
      </c>
      <c r="D36" s="24" t="s">
        <v>19</v>
      </c>
      <c r="E36" s="27" t="s">
        <v>11</v>
      </c>
      <c r="F36" s="30"/>
    </row>
    <row r="37" spans="1:6" ht="15.75">
      <c r="A37" s="30"/>
      <c r="B37" s="32" t="s">
        <v>7</v>
      </c>
      <c r="C37" s="68">
        <v>1.6</v>
      </c>
      <c r="D37" s="71">
        <f>IF(E37&lt;&gt;"",E37,(D30*2.5)/D24)</f>
        <v>1.6279069767441861</v>
      </c>
      <c r="E37" s="64"/>
      <c r="F37" s="30"/>
    </row>
    <row r="38" spans="1:6" ht="15.75">
      <c r="A38" s="30"/>
      <c r="B38" s="32" t="s">
        <v>9</v>
      </c>
      <c r="C38" s="69"/>
      <c r="D38" s="71"/>
      <c r="E38" s="64"/>
      <c r="F38" s="30"/>
    </row>
    <row r="39" spans="1:6" ht="15.75">
      <c r="A39" s="30"/>
      <c r="B39" s="55" t="s">
        <v>68</v>
      </c>
      <c r="C39" s="70"/>
      <c r="D39" s="72"/>
      <c r="E39" s="65"/>
      <c r="F39" s="30"/>
    </row>
    <row r="40" spans="1:6" ht="15.75">
      <c r="A40" s="30"/>
      <c r="B40" s="32" t="s">
        <v>20</v>
      </c>
      <c r="C40" s="79">
        <v>4.7</v>
      </c>
      <c r="D40" s="77">
        <f>IF(E40&lt;&gt;"",E40,(D30*10)/60)</f>
        <v>4.666666666666667</v>
      </c>
      <c r="E40" s="80"/>
      <c r="F40" s="30"/>
    </row>
    <row r="41" spans="1:6" ht="15.75">
      <c r="A41" s="30"/>
      <c r="B41" s="55" t="s">
        <v>73</v>
      </c>
      <c r="C41" s="70"/>
      <c r="D41" s="78"/>
      <c r="E41" s="65"/>
      <c r="F41" s="30"/>
    </row>
    <row r="42" spans="1:6" ht="15.75">
      <c r="A42" s="30"/>
      <c r="B42" s="56" t="s">
        <v>66</v>
      </c>
      <c r="C42" s="79">
        <v>3.3</v>
      </c>
      <c r="D42" s="77">
        <f>IF(E42&lt;&gt;"",E42,C42)</f>
        <v>3.3</v>
      </c>
      <c r="E42" s="80"/>
      <c r="F42" s="30"/>
    </row>
    <row r="43" spans="1:6" ht="15.75">
      <c r="A43" s="30"/>
      <c r="B43" s="56" t="s">
        <v>67</v>
      </c>
      <c r="C43" s="70"/>
      <c r="D43" s="78"/>
      <c r="E43" s="65"/>
      <c r="F43" s="30"/>
    </row>
    <row r="44" spans="1:6" ht="15" customHeight="1">
      <c r="A44" s="30"/>
      <c r="B44" s="91" t="s">
        <v>45</v>
      </c>
      <c r="C44" s="79">
        <v>1</v>
      </c>
      <c r="D44" s="77">
        <f>IF(E44&lt;&gt;"",E44,C44)</f>
        <v>1</v>
      </c>
      <c r="E44" s="80"/>
      <c r="F44" s="30"/>
    </row>
    <row r="45" spans="1:6" ht="15" customHeight="1">
      <c r="A45" s="30"/>
      <c r="B45" s="92"/>
      <c r="C45" s="70"/>
      <c r="D45" s="78"/>
      <c r="E45" s="65"/>
      <c r="F45" s="30"/>
    </row>
    <row r="46" spans="1:6" ht="15" customHeight="1">
      <c r="A46" s="30"/>
      <c r="B46" s="91" t="s">
        <v>46</v>
      </c>
      <c r="C46" s="79">
        <v>0.7</v>
      </c>
      <c r="D46" s="77">
        <f>IF(E46&lt;&gt;"",E46,(10*3)/D24)</f>
        <v>0.69767441860465118</v>
      </c>
      <c r="E46" s="80"/>
      <c r="F46" s="30"/>
    </row>
    <row r="47" spans="1:6" ht="15" customHeight="1">
      <c r="A47" s="30"/>
      <c r="B47" s="92"/>
      <c r="C47" s="70"/>
      <c r="D47" s="78"/>
      <c r="E47" s="65"/>
      <c r="F47" s="30"/>
    </row>
    <row r="48" spans="1:6" ht="15" customHeight="1">
      <c r="A48" s="30"/>
      <c r="B48" s="91" t="s">
        <v>47</v>
      </c>
      <c r="C48" s="79">
        <v>0.2</v>
      </c>
      <c r="D48" s="77">
        <f>IF(E48&lt;&gt;"",E48,10/D24)</f>
        <v>0.23255813953488372</v>
      </c>
      <c r="E48" s="80"/>
      <c r="F48" s="30"/>
    </row>
    <row r="49" spans="1:6" ht="15" customHeight="1">
      <c r="A49" s="30"/>
      <c r="B49" s="92"/>
      <c r="C49" s="70"/>
      <c r="D49" s="78"/>
      <c r="E49" s="65"/>
      <c r="F49" s="30"/>
    </row>
    <row r="50" spans="1:6" ht="15" customHeight="1">
      <c r="A50" s="30"/>
      <c r="B50" s="91" t="s">
        <v>48</v>
      </c>
      <c r="C50" s="79">
        <v>1</v>
      </c>
      <c r="D50" s="77">
        <f>IF(E50&lt;&gt;"",E50,C50)</f>
        <v>1</v>
      </c>
      <c r="E50" s="80"/>
      <c r="F50" s="30"/>
    </row>
    <row r="51" spans="1:6" ht="15.75" customHeight="1" thickBot="1">
      <c r="A51" s="30"/>
      <c r="B51" s="92"/>
      <c r="C51" s="70"/>
      <c r="D51" s="74"/>
      <c r="E51" s="65"/>
      <c r="F51" s="30"/>
    </row>
    <row r="52" spans="1:6" ht="21.75" thickBot="1">
      <c r="A52" s="30"/>
      <c r="B52" s="13" t="s">
        <v>0</v>
      </c>
      <c r="C52" s="14"/>
      <c r="D52" s="15">
        <f>SUM(D37:D51)</f>
        <v>12.524806201550389</v>
      </c>
      <c r="E52" s="9" t="s">
        <v>13</v>
      </c>
      <c r="F52" s="30"/>
    </row>
    <row r="53" spans="1:6" ht="15.75" thickBot="1">
      <c r="A53" s="30"/>
      <c r="B53" s="38"/>
      <c r="C53" s="38"/>
      <c r="D53" s="44"/>
      <c r="E53" s="33"/>
      <c r="F53" s="30"/>
    </row>
    <row r="54" spans="1:6" ht="21.75" thickBot="1">
      <c r="A54" s="30"/>
      <c r="B54" s="61" t="s">
        <v>26</v>
      </c>
      <c r="C54" s="62"/>
      <c r="D54" s="62"/>
      <c r="E54" s="63"/>
      <c r="F54" s="30"/>
    </row>
    <row r="55" spans="1:6" ht="41.1" customHeight="1" thickBot="1">
      <c r="A55" s="30"/>
      <c r="B55" s="18" t="s">
        <v>36</v>
      </c>
      <c r="C55" s="25" t="s">
        <v>24</v>
      </c>
      <c r="D55" s="26" t="s">
        <v>19</v>
      </c>
      <c r="E55" s="27" t="s">
        <v>11</v>
      </c>
      <c r="F55" s="30"/>
    </row>
    <row r="56" spans="1:6" ht="15.75">
      <c r="A56" s="30"/>
      <c r="B56" s="45" t="s">
        <v>12</v>
      </c>
      <c r="C56" s="68">
        <v>0.5</v>
      </c>
      <c r="D56" s="73">
        <f>IF(E56&lt;&gt;"",E56,C56)</f>
        <v>0.5</v>
      </c>
      <c r="E56" s="66"/>
      <c r="F56" s="30"/>
    </row>
    <row r="57" spans="1:6" ht="15.75">
      <c r="A57" s="30"/>
      <c r="B57" s="45" t="s">
        <v>49</v>
      </c>
      <c r="C57" s="70"/>
      <c r="D57" s="78"/>
      <c r="E57" s="65"/>
      <c r="F57" s="30"/>
    </row>
    <row r="58" spans="1:6" ht="15.75">
      <c r="A58" s="30"/>
      <c r="B58" s="42" t="s">
        <v>29</v>
      </c>
      <c r="C58" s="79">
        <v>0.5</v>
      </c>
      <c r="D58" s="87">
        <f>IF(E58&lt;&gt;"",E58,D30/60)</f>
        <v>0.46666666666666667</v>
      </c>
      <c r="E58" s="80"/>
      <c r="F58" s="30"/>
    </row>
    <row r="59" spans="1:6" ht="15.75">
      <c r="A59" s="30"/>
      <c r="B59" s="60" t="s">
        <v>74</v>
      </c>
      <c r="C59" s="69"/>
      <c r="D59" s="78"/>
      <c r="E59" s="64"/>
      <c r="F59" s="30"/>
    </row>
    <row r="60" spans="1:6" ht="15" customHeight="1">
      <c r="A60" s="30"/>
      <c r="B60" s="93" t="s">
        <v>70</v>
      </c>
      <c r="C60" s="79">
        <v>0.3</v>
      </c>
      <c r="D60" s="94">
        <f>IF(E60&lt;&gt;"",E60,12/D24)</f>
        <v>0.27906976744186046</v>
      </c>
      <c r="E60" s="80"/>
      <c r="F60" s="30"/>
    </row>
    <row r="61" spans="1:6" ht="15" customHeight="1">
      <c r="A61" s="30"/>
      <c r="B61" s="92"/>
      <c r="C61" s="70"/>
      <c r="D61" s="95"/>
      <c r="E61" s="65"/>
      <c r="F61" s="30"/>
    </row>
    <row r="62" spans="1:6" ht="15.75">
      <c r="A62" s="30"/>
      <c r="B62" s="45" t="s">
        <v>21</v>
      </c>
      <c r="C62" s="79">
        <v>0.5</v>
      </c>
      <c r="D62" s="97">
        <f>IF(E62&lt;&gt;"",E62,C62)</f>
        <v>0.5</v>
      </c>
      <c r="E62" s="80"/>
      <c r="F62" s="30"/>
    </row>
    <row r="63" spans="1:6" ht="15.75">
      <c r="A63" s="30"/>
      <c r="B63" s="45" t="s">
        <v>18</v>
      </c>
      <c r="C63" s="69"/>
      <c r="D63" s="98"/>
      <c r="E63" s="64"/>
      <c r="F63" s="30"/>
    </row>
    <row r="64" spans="1:6" ht="15.75">
      <c r="A64" s="30"/>
      <c r="B64" s="45" t="s">
        <v>50</v>
      </c>
      <c r="C64" s="70"/>
      <c r="D64" s="99"/>
      <c r="E64" s="65"/>
      <c r="F64" s="30"/>
    </row>
    <row r="65" spans="1:6" ht="15.75">
      <c r="A65" s="30"/>
      <c r="B65" s="42" t="s">
        <v>1</v>
      </c>
      <c r="C65" s="79">
        <v>1</v>
      </c>
      <c r="D65" s="115">
        <f>IF(E65&lt;&gt;"",E65,C65)</f>
        <v>1</v>
      </c>
      <c r="E65" s="80"/>
      <c r="F65" s="30"/>
    </row>
    <row r="66" spans="1:6" ht="15.75">
      <c r="A66" s="30"/>
      <c r="B66" s="57" t="s">
        <v>71</v>
      </c>
      <c r="C66" s="69"/>
      <c r="D66" s="95"/>
      <c r="E66" s="64"/>
      <c r="F66" s="30"/>
    </row>
    <row r="67" spans="1:6" ht="15.75">
      <c r="A67" s="30"/>
      <c r="B67" s="42" t="s">
        <v>2</v>
      </c>
      <c r="C67" s="79">
        <v>1</v>
      </c>
      <c r="D67" s="115">
        <f>IF(E67&lt;&gt;"",E67,C67)</f>
        <v>1</v>
      </c>
      <c r="E67" s="80"/>
      <c r="F67" s="30"/>
    </row>
    <row r="68" spans="1:6" ht="15.75">
      <c r="A68" s="30"/>
      <c r="B68" s="57" t="s">
        <v>72</v>
      </c>
      <c r="C68" s="70"/>
      <c r="D68" s="95"/>
      <c r="E68" s="64"/>
      <c r="F68" s="30"/>
    </row>
    <row r="69" spans="1:6" ht="15.75">
      <c r="A69" s="30"/>
      <c r="B69" s="42" t="s">
        <v>22</v>
      </c>
      <c r="C69" s="79">
        <v>0.5</v>
      </c>
      <c r="D69" s="97">
        <f>IF(E69&lt;&gt;"",E69,20/D24)</f>
        <v>0.46511627906976744</v>
      </c>
      <c r="E69" s="80"/>
      <c r="F69" s="30"/>
    </row>
    <row r="70" spans="1:6" ht="15.75">
      <c r="A70" s="30"/>
      <c r="B70" s="45" t="s">
        <v>3</v>
      </c>
      <c r="C70" s="69"/>
      <c r="D70" s="98"/>
      <c r="E70" s="64"/>
      <c r="F70" s="30"/>
    </row>
    <row r="71" spans="1:6" ht="15.75">
      <c r="A71" s="30"/>
      <c r="B71" s="46" t="s">
        <v>51</v>
      </c>
      <c r="C71" s="70"/>
      <c r="D71" s="99"/>
      <c r="E71" s="65"/>
      <c r="F71" s="30"/>
    </row>
    <row r="72" spans="1:6" ht="15.75">
      <c r="A72" s="30"/>
      <c r="B72" s="42" t="s">
        <v>23</v>
      </c>
      <c r="C72" s="79">
        <v>0.5</v>
      </c>
      <c r="D72" s="97">
        <f>IF(E72&lt;&gt;"",E72,C72)</f>
        <v>0.5</v>
      </c>
      <c r="E72" s="80"/>
      <c r="F72" s="30"/>
    </row>
    <row r="73" spans="1:6" ht="15.75">
      <c r="A73" s="30"/>
      <c r="B73" s="46" t="s">
        <v>52</v>
      </c>
      <c r="C73" s="70"/>
      <c r="D73" s="99"/>
      <c r="E73" s="64"/>
      <c r="F73" s="30"/>
    </row>
    <row r="74" spans="1:6" ht="15.75">
      <c r="A74" s="30"/>
      <c r="B74" s="42" t="s">
        <v>33</v>
      </c>
      <c r="C74" s="79">
        <v>0.3</v>
      </c>
      <c r="D74" s="97">
        <f>IF(E74&lt;&gt;"",E74,12/D24)</f>
        <v>0.27906976744186046</v>
      </c>
      <c r="E74" s="80"/>
      <c r="F74" s="30"/>
    </row>
    <row r="75" spans="1:6" ht="15.75">
      <c r="A75" s="30"/>
      <c r="B75" s="46" t="s">
        <v>53</v>
      </c>
      <c r="C75" s="70"/>
      <c r="D75" s="99"/>
      <c r="E75" s="64"/>
      <c r="F75" s="30"/>
    </row>
    <row r="76" spans="1:6">
      <c r="A76" s="30"/>
      <c r="B76" s="91" t="s">
        <v>54</v>
      </c>
      <c r="C76" s="79">
        <v>0.5</v>
      </c>
      <c r="D76" s="77">
        <f>IF(E76&lt;&gt;"",E76,C76)</f>
        <v>0.5</v>
      </c>
      <c r="E76" s="80"/>
      <c r="F76" s="30"/>
    </row>
    <row r="77" spans="1:6" ht="15.75" thickBot="1">
      <c r="A77" s="30"/>
      <c r="B77" s="96"/>
      <c r="C77" s="69"/>
      <c r="D77" s="87"/>
      <c r="E77" s="64"/>
      <c r="F77" s="30"/>
    </row>
    <row r="78" spans="1:6" ht="21.75" thickBot="1">
      <c r="A78" s="30"/>
      <c r="B78" s="13" t="s">
        <v>4</v>
      </c>
      <c r="C78" s="84">
        <f>SUM(D56:D76)</f>
        <v>5.4899224806201543</v>
      </c>
      <c r="D78" s="84"/>
      <c r="E78" s="9" t="s">
        <v>13</v>
      </c>
      <c r="F78" s="30"/>
    </row>
    <row r="79" spans="1:6" ht="5.25" customHeight="1" thickBot="1">
      <c r="A79" s="30"/>
      <c r="B79" s="30"/>
      <c r="C79" s="11"/>
      <c r="D79" s="10"/>
      <c r="E79" s="10"/>
      <c r="F79" s="30"/>
    </row>
    <row r="80" spans="1:6" ht="21.75" thickBot="1">
      <c r="A80" s="30"/>
      <c r="B80" s="12" t="s">
        <v>15</v>
      </c>
      <c r="C80" s="84">
        <f>D52+C78</f>
        <v>18.014728682170542</v>
      </c>
      <c r="D80" s="84"/>
      <c r="E80" s="9" t="s">
        <v>13</v>
      </c>
      <c r="F80" s="30"/>
    </row>
    <row r="81" spans="1:6" ht="5.25" customHeight="1" thickBot="1">
      <c r="A81" s="30"/>
      <c r="B81" s="40"/>
      <c r="C81" s="40"/>
      <c r="D81" s="40"/>
      <c r="E81" s="41"/>
      <c r="F81" s="30"/>
    </row>
    <row r="82" spans="1:6" ht="21.75" thickBot="1">
      <c r="A82" s="30"/>
      <c r="B82" s="13" t="s">
        <v>16</v>
      </c>
      <c r="C82" s="84">
        <f>IF(E30&lt;&gt;"",E30,D30)+C80</f>
        <v>46.014728682170542</v>
      </c>
      <c r="D82" s="84"/>
      <c r="E82" s="9" t="s">
        <v>13</v>
      </c>
      <c r="F82" s="30"/>
    </row>
    <row r="83" spans="1:6" ht="11.25" customHeight="1" thickBot="1">
      <c r="A83" s="30"/>
      <c r="B83" s="47"/>
      <c r="C83" s="47"/>
      <c r="D83" s="10"/>
      <c r="E83" s="10"/>
      <c r="F83" s="30"/>
    </row>
    <row r="84" spans="1:6" ht="24" thickBot="1">
      <c r="A84" s="30"/>
      <c r="B84" s="4" t="str">
        <f>IF(1/(IF(E30&lt;&gt;"",E30,D30)+C80)*IF(E30&lt;&gt;"",E30,D30)&lt;50%, "Achtung: Produktivität zu gering; bitte Eingaben überprüfen", "Produktivität:")</f>
        <v>Produktivität:</v>
      </c>
      <c r="C84" s="14"/>
      <c r="D84" s="110">
        <f>ROUND(1/(IF(E30&lt;&gt;"",E30,D30)+C80)*IF(E30&lt;&gt;"",E30,D30),3)</f>
        <v>0.60899999999999999</v>
      </c>
      <c r="E84" s="111"/>
      <c r="F84" s="30"/>
    </row>
    <row r="85" spans="1:6" ht="15.75" thickBot="1">
      <c r="A85" s="30"/>
      <c r="B85" s="38"/>
      <c r="C85" s="38"/>
      <c r="D85" s="48"/>
      <c r="E85" s="33"/>
      <c r="F85" s="30"/>
    </row>
    <row r="86" spans="1:6" ht="21.75" thickBot="1">
      <c r="A86" s="30"/>
      <c r="B86" s="61" t="s">
        <v>64</v>
      </c>
      <c r="C86" s="86"/>
      <c r="D86" s="62"/>
      <c r="E86" s="63"/>
      <c r="F86" s="30"/>
    </row>
    <row r="87" spans="1:6" ht="38.25" thickBot="1">
      <c r="A87" s="30"/>
      <c r="B87" s="17" t="s">
        <v>36</v>
      </c>
      <c r="C87" s="21" t="s">
        <v>24</v>
      </c>
      <c r="D87" s="52" t="s">
        <v>19</v>
      </c>
      <c r="E87" s="29" t="s">
        <v>11</v>
      </c>
      <c r="F87" s="30"/>
    </row>
    <row r="88" spans="1:6" ht="15.75">
      <c r="A88" s="30"/>
      <c r="B88" s="49" t="s">
        <v>31</v>
      </c>
      <c r="C88" s="114">
        <v>0.3</v>
      </c>
      <c r="D88" s="73">
        <f>IF(E88&lt;&gt;"",E88,C88)</f>
        <v>0.3</v>
      </c>
      <c r="E88" s="81"/>
      <c r="F88" s="30"/>
    </row>
    <row r="89" spans="1:6" ht="15.75">
      <c r="A89" s="30"/>
      <c r="B89" s="45" t="s">
        <v>59</v>
      </c>
      <c r="C89" s="109"/>
      <c r="D89" s="78"/>
      <c r="E89" s="82"/>
      <c r="F89" s="30"/>
    </row>
    <row r="90" spans="1:6" ht="15.75">
      <c r="A90" s="30"/>
      <c r="B90" s="42" t="s">
        <v>30</v>
      </c>
      <c r="C90" s="108">
        <v>1.2</v>
      </c>
      <c r="D90" s="77">
        <f>IF(E90&lt;&gt;"",E90,C90)</f>
        <v>1.2</v>
      </c>
      <c r="E90" s="83"/>
      <c r="F90" s="30"/>
    </row>
    <row r="91" spans="1:6" ht="15.75">
      <c r="A91" s="30"/>
      <c r="B91" s="46" t="s">
        <v>60</v>
      </c>
      <c r="C91" s="109"/>
      <c r="D91" s="78"/>
      <c r="E91" s="82"/>
      <c r="F91" s="30"/>
    </row>
    <row r="92" spans="1:6" ht="15.75">
      <c r="A92" s="30"/>
      <c r="B92" s="42" t="s">
        <v>32</v>
      </c>
      <c r="C92" s="108">
        <v>0.3</v>
      </c>
      <c r="D92" s="77">
        <f>IF(E92&lt;&gt;"",E92,C92)</f>
        <v>0.3</v>
      </c>
      <c r="E92" s="83"/>
      <c r="F92" s="30"/>
    </row>
    <row r="93" spans="1:6" ht="15.75">
      <c r="A93" s="30"/>
      <c r="B93" s="46" t="s">
        <v>61</v>
      </c>
      <c r="C93" s="109"/>
      <c r="D93" s="78"/>
      <c r="E93" s="82"/>
      <c r="F93" s="30"/>
    </row>
    <row r="94" spans="1:6" ht="15" customHeight="1">
      <c r="A94" s="30"/>
      <c r="B94" s="53" t="s">
        <v>58</v>
      </c>
      <c r="C94" s="79">
        <v>0.2</v>
      </c>
      <c r="D94" s="77">
        <f>IF(E94&lt;&gt;"",E94,C94)</f>
        <v>0.2</v>
      </c>
      <c r="E94" s="83"/>
      <c r="F94" s="30"/>
    </row>
    <row r="95" spans="1:6" ht="15.75" customHeight="1" thickBot="1">
      <c r="A95" s="30"/>
      <c r="B95" s="54" t="s">
        <v>62</v>
      </c>
      <c r="C95" s="112"/>
      <c r="D95" s="74"/>
      <c r="E95" s="113"/>
      <c r="F95" s="30"/>
    </row>
    <row r="96" spans="1:6" ht="27.75" customHeight="1" thickBot="1">
      <c r="A96" s="30"/>
      <c r="B96" s="105" t="s">
        <v>63</v>
      </c>
      <c r="C96" s="106"/>
      <c r="D96" s="106"/>
      <c r="E96" s="107"/>
      <c r="F96" s="30"/>
    </row>
    <row r="97" spans="1:6" ht="21.75" thickBot="1">
      <c r="A97" s="30"/>
      <c r="B97" s="13" t="s">
        <v>5</v>
      </c>
      <c r="C97" s="13"/>
      <c r="D97" s="16">
        <f>ROUNDUP(SUM(D88:D94),0)</f>
        <v>2</v>
      </c>
      <c r="E97" s="9" t="s">
        <v>13</v>
      </c>
      <c r="F97" s="30"/>
    </row>
    <row r="98" spans="1:6" ht="15.75" thickBot="1">
      <c r="A98" s="30"/>
      <c r="B98" s="35"/>
      <c r="C98" s="35"/>
      <c r="D98" s="41"/>
      <c r="E98" s="33"/>
      <c r="F98" s="30"/>
    </row>
    <row r="99" spans="1:6" ht="21.75" thickBot="1">
      <c r="A99" s="30"/>
      <c r="B99" s="61" t="s">
        <v>10</v>
      </c>
      <c r="C99" s="62"/>
      <c r="D99" s="62"/>
      <c r="E99" s="63"/>
      <c r="F99" s="30"/>
    </row>
    <row r="100" spans="1:6" ht="38.25" thickBot="1">
      <c r="A100" s="30"/>
      <c r="B100" s="18" t="s">
        <v>36</v>
      </c>
      <c r="C100" s="23" t="s">
        <v>24</v>
      </c>
      <c r="D100" s="20" t="s">
        <v>19</v>
      </c>
      <c r="E100" s="28" t="s">
        <v>11</v>
      </c>
      <c r="F100" s="30"/>
    </row>
    <row r="101" spans="1:6">
      <c r="A101" s="30"/>
      <c r="B101" s="96" t="s">
        <v>55</v>
      </c>
      <c r="C101" s="101">
        <v>3</v>
      </c>
      <c r="D101" s="73">
        <f>IF(E101&lt;&gt;"",E101,C101)</f>
        <v>3</v>
      </c>
      <c r="E101" s="103"/>
      <c r="F101" s="30"/>
    </row>
    <row r="102" spans="1:6" ht="15.75" thickBot="1">
      <c r="A102" s="30"/>
      <c r="B102" s="100"/>
      <c r="C102" s="102"/>
      <c r="D102" s="74"/>
      <c r="E102" s="104"/>
      <c r="F102" s="30"/>
    </row>
    <row r="103" spans="1:6" ht="21.75" thickBot="1">
      <c r="A103" s="30"/>
      <c r="B103" s="13" t="s">
        <v>17</v>
      </c>
      <c r="C103" s="13"/>
      <c r="D103" s="16">
        <f>D101</f>
        <v>3</v>
      </c>
      <c r="E103" s="9" t="s">
        <v>13</v>
      </c>
      <c r="F103" s="30"/>
    </row>
    <row r="104" spans="1:6" ht="15.75" thickBot="1">
      <c r="A104" s="30"/>
      <c r="B104" s="35"/>
      <c r="C104" s="35"/>
      <c r="D104" s="40"/>
      <c r="E104" s="33"/>
      <c r="F104" s="30"/>
    </row>
    <row r="105" spans="1:6" ht="27" thickBot="1">
      <c r="A105" s="30"/>
      <c r="B105" s="4" t="s">
        <v>8</v>
      </c>
      <c r="C105" s="4"/>
      <c r="D105" s="5">
        <f>(C82+D97+IF(E102&lt;&gt;"",E102,D101))</f>
        <v>51.014728682170542</v>
      </c>
      <c r="E105" s="6" t="s">
        <v>13</v>
      </c>
      <c r="F105" s="30"/>
    </row>
    <row r="106" spans="1:6" ht="6" customHeight="1">
      <c r="A106" s="30"/>
      <c r="B106" s="33"/>
      <c r="C106" s="33"/>
      <c r="D106" s="33"/>
      <c r="E106" s="30"/>
      <c r="F106" s="30"/>
    </row>
  </sheetData>
  <sheetProtection algorithmName="SHA-512" hashValue="Kwg7IUavSvMlisj4CdKqr7c0X38XIR5xymSyyKMYvOj5se7fDU5slWD02UvOp1xVsE4Ff1kB5IvKiwbxEyxkLw==" saltValue="pvrYb06hmMmkS+2Hg33f5w==" spinCount="100000" sheet="1" formatCells="0" formatColumns="0" formatRows="0" insertColumns="0" insertRows="0" insertHyperlinks="0" deleteColumns="0" deleteRows="0" sort="0" autoFilter="0" pivotTables="0"/>
  <customSheetViews>
    <customSheetView guid="{018B9BFB-8D06-4D69-ACC7-590AD00FE339}">
      <selection activeCell="J33" sqref="J33"/>
      <pageMargins left="0.7" right="0.7" top="0.78740157499999996" bottom="0.78740157499999996" header="0.3" footer="0.3"/>
      <pageSetup paperSize="9" orientation="portrait" r:id="rId1"/>
    </customSheetView>
  </customSheetViews>
  <mergeCells count="100">
    <mergeCell ref="B30:B31"/>
    <mergeCell ref="C30:C31"/>
    <mergeCell ref="D30:D31"/>
    <mergeCell ref="E30:E31"/>
    <mergeCell ref="C48:C49"/>
    <mergeCell ref="D48:D49"/>
    <mergeCell ref="E48:E49"/>
    <mergeCell ref="B48:B49"/>
    <mergeCell ref="C42:C43"/>
    <mergeCell ref="D42:D43"/>
    <mergeCell ref="E42:E43"/>
    <mergeCell ref="D44:D45"/>
    <mergeCell ref="E44:E45"/>
    <mergeCell ref="B46:B47"/>
    <mergeCell ref="C46:C47"/>
    <mergeCell ref="B16:E16"/>
    <mergeCell ref="B18:E18"/>
    <mergeCell ref="B6:E6"/>
    <mergeCell ref="B8:E8"/>
    <mergeCell ref="B10:E10"/>
    <mergeCell ref="B12:E12"/>
    <mergeCell ref="B14:E14"/>
    <mergeCell ref="C80:D80"/>
    <mergeCell ref="C72:C73"/>
    <mergeCell ref="D74:D75"/>
    <mergeCell ref="D62:D64"/>
    <mergeCell ref="D65:D66"/>
    <mergeCell ref="D67:D68"/>
    <mergeCell ref="C65:C66"/>
    <mergeCell ref="C67:C68"/>
    <mergeCell ref="C62:C64"/>
    <mergeCell ref="C69:C71"/>
    <mergeCell ref="C74:C75"/>
    <mergeCell ref="C82:D82"/>
    <mergeCell ref="B101:B102"/>
    <mergeCell ref="C101:C102"/>
    <mergeCell ref="D101:D102"/>
    <mergeCell ref="E101:E102"/>
    <mergeCell ref="B96:E96"/>
    <mergeCell ref="C92:C93"/>
    <mergeCell ref="D84:E84"/>
    <mergeCell ref="C94:C95"/>
    <mergeCell ref="D94:D95"/>
    <mergeCell ref="E94:E95"/>
    <mergeCell ref="D88:D89"/>
    <mergeCell ref="C88:C89"/>
    <mergeCell ref="C90:C91"/>
    <mergeCell ref="D90:D91"/>
    <mergeCell ref="E90:E91"/>
    <mergeCell ref="B60:B61"/>
    <mergeCell ref="C60:C61"/>
    <mergeCell ref="D60:D61"/>
    <mergeCell ref="E60:E61"/>
    <mergeCell ref="B76:B77"/>
    <mergeCell ref="C76:C77"/>
    <mergeCell ref="D69:D71"/>
    <mergeCell ref="D72:D73"/>
    <mergeCell ref="E74:E75"/>
    <mergeCell ref="D76:D77"/>
    <mergeCell ref="E76:E77"/>
    <mergeCell ref="E62:E64"/>
    <mergeCell ref="E67:E68"/>
    <mergeCell ref="C56:C57"/>
    <mergeCell ref="E50:E51"/>
    <mergeCell ref="B44:B45"/>
    <mergeCell ref="B50:B51"/>
    <mergeCell ref="C50:C51"/>
    <mergeCell ref="D50:D51"/>
    <mergeCell ref="E92:E93"/>
    <mergeCell ref="C78:D78"/>
    <mergeCell ref="D2:E4"/>
    <mergeCell ref="B86:E86"/>
    <mergeCell ref="C58:C59"/>
    <mergeCell ref="D58:D59"/>
    <mergeCell ref="E58:E59"/>
    <mergeCell ref="E65:E66"/>
    <mergeCell ref="B35:E35"/>
    <mergeCell ref="B54:E54"/>
    <mergeCell ref="C44:C45"/>
    <mergeCell ref="B28:E28"/>
    <mergeCell ref="B20:E20"/>
    <mergeCell ref="D46:D47"/>
    <mergeCell ref="D56:D57"/>
    <mergeCell ref="E56:E57"/>
    <mergeCell ref="B99:E99"/>
    <mergeCell ref="B22:E22"/>
    <mergeCell ref="E37:E39"/>
    <mergeCell ref="E24:E25"/>
    <mergeCell ref="C37:C39"/>
    <mergeCell ref="D37:D39"/>
    <mergeCell ref="D24:D25"/>
    <mergeCell ref="C24:C25"/>
    <mergeCell ref="D40:D41"/>
    <mergeCell ref="C40:C41"/>
    <mergeCell ref="E40:E41"/>
    <mergeCell ref="E46:E47"/>
    <mergeCell ref="E69:E71"/>
    <mergeCell ref="E72:E73"/>
    <mergeCell ref="D92:D93"/>
    <mergeCell ref="E88:E89"/>
  </mergeCells>
  <phoneticPr fontId="25" type="noConversion"/>
  <conditionalFormatting sqref="D84:E84">
    <cfRule type="cellIs" dxfId="2" priority="2" operator="lessThan">
      <formula>0.5</formula>
    </cfRule>
  </conditionalFormatting>
  <conditionalFormatting sqref="B84">
    <cfRule type="expression" dxfId="1" priority="3">
      <formula>$D$84&lt;50%</formula>
    </cfRule>
  </conditionalFormatting>
  <conditionalFormatting sqref="C84">
    <cfRule type="expression" dxfId="0" priority="1">
      <formula>$D$84&lt;50%</formula>
    </cfRule>
  </conditionalFormatting>
  <printOptions horizontalCentered="1"/>
  <pageMargins left="0.19685039370078741" right="0.19685039370078741" top="0.59055118110236227" bottom="0.39370078740157483" header="0.31496062992125984" footer="0.31496062992125984"/>
  <pageSetup paperSize="9" scale="64" orientation="portrait" r:id="rId2"/>
  <headerFooter>
    <oddHeader>&amp;C&amp;"-,Fett"&amp;20Arbeitszeitberechnung &amp;"Calibri (Textkörper),Standard"&amp;16(© bvvp 2017)</oddHeader>
  </headerFooter>
  <rowBreaks count="2" manualBreakCount="2">
    <brk id="19" max="16383" man="1"/>
    <brk id="84" max="16383" man="1"/>
  </rowBreaks>
  <drawing r:id="rId3"/>
  <picture r:id="rId4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Arbeitszeitschätzer</vt:lpstr>
      <vt:lpstr>Arbeitszeitschätzer!Druckbereich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Hartmann</dc:creator>
  <cp:lastModifiedBy>Roland Hartmann</cp:lastModifiedBy>
  <cp:lastPrinted>2015-08-25T05:10:35Z</cp:lastPrinted>
  <dcterms:created xsi:type="dcterms:W3CDTF">2014-07-18T11:11:51Z</dcterms:created>
  <dcterms:modified xsi:type="dcterms:W3CDTF">2019-12-02T12:06:52Z</dcterms:modified>
</cp:coreProperties>
</file>